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updateLinks="never" codeName="ThisWorkbook" hidePivotFieldList="1" defaultThemeVersion="124226"/>
  <xr:revisionPtr revIDLastSave="0" documentId="13_ncr:1_{87A8B8D3-833F-47EF-90B7-EFC014E2A1C5}" xr6:coauthVersionLast="47" xr6:coauthVersionMax="47" xr10:uidLastSave="{00000000-0000-0000-0000-000000000000}"/>
  <bookViews>
    <workbookView xWindow="28680" yWindow="-120" windowWidth="29040" windowHeight="15840" tabRatio="926" xr2:uid="{00000000-000D-0000-FFFF-FFFF00000000}"/>
  </bookViews>
  <sheets>
    <sheet name="SPA_ADH Exhibit 2A" sheetId="78" r:id="rId1"/>
    <sheet name="SPA_ADH Exhibit 2B" sheetId="84" r:id="rId2"/>
    <sheet name="SPA_ADH Exhibit 2C" sheetId="79" r:id="rId3"/>
    <sheet name="SPA_ADH Exibit 2D" sheetId="80" r:id="rId4"/>
    <sheet name="SPA_ADH Exhibit 2E" sheetId="91" r:id="rId5"/>
  </sheets>
  <definedNames>
    <definedName name="FCRMonths">#REF!</definedName>
    <definedName name="FCRParms">#REF!</definedName>
    <definedName name="FCRSourceALL">#REF!</definedName>
    <definedName name="_xlnm.Print_Area" localSheetId="0">'SPA_ADH Exhibit 2A'!$A$1:$E$27</definedName>
    <definedName name="_xlnm.Print_Area" localSheetId="1">'SPA_ADH Exhibit 2B'!$A$1:$E$27</definedName>
    <definedName name="_xlnm.Print_Area" localSheetId="2">'SPA_ADH Exhibit 2C'!$A$1:$G$24</definedName>
    <definedName name="_xlnm.Print_Area" localSheetId="4">'SPA_ADH Exhibit 2E'!$A$1:$M$23</definedName>
    <definedName name="_xlnm.Print_Area" localSheetId="3">'SPA_ADH Exibit 2D'!$A$1:$M$23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79" l="1"/>
  <c r="E14" i="79"/>
  <c r="C25" i="78"/>
  <c r="C23" i="78"/>
  <c r="C21" i="78"/>
  <c r="C19" i="78"/>
  <c r="C17" i="78"/>
  <c r="C15" i="78"/>
  <c r="C13" i="78"/>
  <c r="C11" i="78"/>
  <c r="E16" i="79" l="1"/>
  <c r="E18" i="79" s="1"/>
  <c r="E20" i="79" s="1"/>
  <c r="F16" i="79"/>
  <c r="F18" i="79" s="1"/>
  <c r="F20" i="79" s="1"/>
  <c r="D23" i="78"/>
  <c r="D23" i="84"/>
  <c r="D21" i="84" l="1"/>
  <c r="D25" i="84" s="1"/>
  <c r="D15" i="84"/>
  <c r="D15" i="78"/>
  <c r="D21" i="78"/>
  <c r="D25" i="78" s="1"/>
  <c r="H19" i="80" l="1"/>
  <c r="K19" i="80" s="1"/>
  <c r="H22" i="80"/>
  <c r="K22" i="80" s="1"/>
  <c r="H16" i="80"/>
  <c r="K16" i="80" s="1"/>
  <c r="H16" i="91"/>
  <c r="K16" i="91" s="1"/>
  <c r="H19" i="91"/>
  <c r="K19" i="91" s="1"/>
  <c r="H22" i="91"/>
  <c r="K22" i="91" s="1"/>
</calcChain>
</file>

<file path=xl/sharedStrings.xml><?xml version="1.0" encoding="utf-8"?>
<sst xmlns="http://schemas.openxmlformats.org/spreadsheetml/2006/main" count="93" uniqueCount="45">
  <si>
    <t>GEORGIA POWER COMPANY</t>
  </si>
  <si>
    <t>(Dollars in Thousands)</t>
  </si>
  <si>
    <t>(1)</t>
  </si>
  <si>
    <t>Note: Details may not add to totals due to computer rounding.</t>
  </si>
  <si>
    <t>Calculation of Fuel Cost Recovery Rate</t>
  </si>
  <si>
    <t>Total Average Fuel Rate</t>
  </si>
  <si>
    <t>Line Loss</t>
  </si>
  <si>
    <t>Voltage Level</t>
  </si>
  <si>
    <t>Rate</t>
  </si>
  <si>
    <t>(Col. A X Col. B)</t>
  </si>
  <si>
    <t>(Col. A)</t>
  </si>
  <si>
    <t>(Col. B)</t>
  </si>
  <si>
    <t>(Col. C)</t>
  </si>
  <si>
    <t>Transmission Service</t>
  </si>
  <si>
    <t>¢/kwh</t>
  </si>
  <si>
    <t>Primary Distribution</t>
  </si>
  <si>
    <t>Secondary Distribution</t>
  </si>
  <si>
    <t>MWh</t>
  </si>
  <si>
    <t>Seasonal Rate - Summer</t>
  </si>
  <si>
    <t>Seasonal Rate - Winter</t>
  </si>
  <si>
    <t>Summer</t>
  </si>
  <si>
    <t>Winter</t>
  </si>
  <si>
    <t>Adjustment for Prior Period Under-Recovery</t>
  </si>
  <si>
    <t>SCHEDULE FCR-26</t>
  </si>
  <si>
    <t>(2)</t>
  </si>
  <si>
    <t>Percentage of Total Applicable Sales</t>
  </si>
  <si>
    <t>Net Recoverable Fuel Costs</t>
  </si>
  <si>
    <t>¢/kWh</t>
  </si>
  <si>
    <t>For the Period Jun-01-2023 - May-31-2025</t>
  </si>
  <si>
    <r>
      <t>Test Period Estimated FCR Applicable Sales</t>
    </r>
    <r>
      <rPr>
        <sz val="11"/>
        <rFont val="Arial"/>
        <family val="2"/>
      </rPr>
      <t xml:space="preserve"> </t>
    </r>
  </si>
  <si>
    <t>FCR-26</t>
  </si>
  <si>
    <t>FCR-26 Rate By</t>
  </si>
  <si>
    <t>36 Month Collection</t>
  </si>
  <si>
    <t xml:space="preserve">Estimated MWh Applicable Sales </t>
  </si>
  <si>
    <t>Collection Per 12 month Period*</t>
  </si>
  <si>
    <t>Multiplier</t>
  </si>
  <si>
    <t>APPLICATION OF LINE LOSS MULTIPLIERS</t>
  </si>
  <si>
    <t>FCR-25 Under-Recovery Part "B" including Carrying Costs</t>
  </si>
  <si>
    <t>May 31, 2023 Projected FCR-25 Under Recovered Balance</t>
  </si>
  <si>
    <t>Projected FCR-25 Under Recovered FCR Balance</t>
  </si>
  <si>
    <t xml:space="preserve">FCR-25 Under-Recovery - 36 Month Recovery Estimated Applicable Sales </t>
  </si>
  <si>
    <t>Part "A" (Line 1 ÷ Line 4)</t>
  </si>
  <si>
    <r>
      <t>Test Period Recoverable Fuel Costs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for Part "A"</t>
    </r>
    <r>
      <rPr>
        <sz val="12"/>
        <rFont val="Arial"/>
        <family val="2"/>
      </rPr>
      <t xml:space="preserve"> </t>
    </r>
  </si>
  <si>
    <t>Part "B"  (Line 2 ÷ Line 5)</t>
  </si>
  <si>
    <t>June 2023 to May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</si>
</sst>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0"/>
    <numFmt numFmtId="166" formatCode="_(&quot;$&quot;* #,##0_);_(&quot;$&quot;* \(#,##0\);_(&quot;$&quot;* &quot;-&quot;??_);_(@_)"/>
    <numFmt numFmtId="167" formatCode="#,##0.00000000_);\(#,##0.00000000\)"/>
    <numFmt numFmtId="168" formatCode="#,##0.0000_);\(#,##0.0000\)"/>
    <numFmt numFmtId="169" formatCode="[$-409]mmm\-yy;@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u/>
      <sz val="12"/>
      <name val="Arial"/>
      <family val="2"/>
    </font>
    <font>
      <sz val="10"/>
      <name val="MS Sans Serif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12"/>
      <color indexed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4">
    <xf numFmtId="0" fontId="0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6" fillId="0" borderId="0"/>
    <xf numFmtId="0" fontId="26" fillId="0" borderId="0"/>
    <xf numFmtId="0" fontId="15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/>
    <xf numFmtId="0" fontId="15" fillId="0" borderId="0"/>
    <xf numFmtId="0" fontId="3" fillId="0" borderId="0"/>
    <xf numFmtId="0" fontId="3" fillId="0" borderId="0" applyNumberFormat="0" applyFill="0" applyBorder="0" applyAlignment="0" applyProtection="0"/>
    <xf numFmtId="0" fontId="15" fillId="0" borderId="0"/>
    <xf numFmtId="0" fontId="18" fillId="0" borderId="0"/>
    <xf numFmtId="0" fontId="3" fillId="0" borderId="0"/>
    <xf numFmtId="0" fontId="3" fillId="0" borderId="0" applyNumberFormat="0" applyFill="0" applyBorder="0" applyAlignment="0" applyProtection="0"/>
    <xf numFmtId="0" fontId="26" fillId="0" borderId="0"/>
    <xf numFmtId="0" fontId="26" fillId="0" borderId="0"/>
    <xf numFmtId="0" fontId="26" fillId="2" borderId="4" applyNumberFormat="0" applyFont="0" applyAlignment="0" applyProtection="0"/>
    <xf numFmtId="9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</cellStyleXfs>
  <cellXfs count="85">
    <xf numFmtId="0" fontId="0" fillId="0" borderId="0" xfId="0"/>
    <xf numFmtId="0" fontId="1" fillId="0" borderId="0" xfId="1" applyFont="1" applyFill="1"/>
    <xf numFmtId="0" fontId="4" fillId="0" borderId="0" xfId="1" applyFont="1" applyFill="1"/>
    <xf numFmtId="0" fontId="12" fillId="0" borderId="0" xfId="1" applyFont="1" applyFill="1"/>
    <xf numFmtId="164" fontId="11" fillId="0" borderId="0" xfId="13" applyNumberFormat="1" applyFont="1" applyFill="1" applyBorder="1"/>
    <xf numFmtId="0" fontId="11" fillId="0" borderId="0" xfId="1" applyFont="1" applyFill="1"/>
    <xf numFmtId="166" fontId="11" fillId="0" borderId="0" xfId="25" applyNumberFormat="1" applyFont="1" applyFill="1"/>
    <xf numFmtId="0" fontId="12" fillId="0" borderId="0" xfId="1" applyFont="1" applyFill="1" applyAlignment="1">
      <alignment horizontal="centerContinuous"/>
    </xf>
    <xf numFmtId="166" fontId="1" fillId="0" borderId="0" xfId="25" applyNumberFormat="1" applyFont="1" applyFill="1"/>
    <xf numFmtId="0" fontId="1" fillId="0" borderId="0" xfId="1" applyFont="1" applyFill="1" applyBorder="1"/>
    <xf numFmtId="0" fontId="11" fillId="0" borderId="0" xfId="1" applyFont="1" applyFill="1" applyAlignment="1"/>
    <xf numFmtId="44" fontId="1" fillId="0" borderId="0" xfId="1" applyNumberFormat="1" applyFont="1" applyFill="1"/>
    <xf numFmtId="0" fontId="10" fillId="0" borderId="0" xfId="1" applyFont="1" applyFill="1" applyAlignment="1" applyProtection="1">
      <alignment horizontal="center"/>
    </xf>
    <xf numFmtId="0" fontId="9" fillId="0" borderId="0" xfId="1" applyFont="1" applyFill="1" applyAlignment="1" applyProtection="1">
      <alignment horizontal="centerContinuous"/>
    </xf>
    <xf numFmtId="0" fontId="9" fillId="0" borderId="0" xfId="1" applyFont="1" applyFill="1" applyAlignment="1" applyProtection="1">
      <alignment horizontal="center"/>
    </xf>
    <xf numFmtId="0" fontId="9" fillId="0" borderId="0" xfId="1" quotePrefix="1" applyFont="1" applyFill="1" applyAlignment="1" applyProtection="1">
      <alignment horizontal="center"/>
    </xf>
    <xf numFmtId="0" fontId="13" fillId="0" borderId="0" xfId="1" applyFont="1" applyFill="1" applyProtection="1"/>
    <xf numFmtId="167" fontId="9" fillId="0" borderId="0" xfId="1" applyNumberFormat="1" applyFont="1" applyFill="1" applyProtection="1"/>
    <xf numFmtId="0" fontId="9" fillId="0" borderId="0" xfId="1" applyFont="1" applyFill="1" applyProtection="1"/>
    <xf numFmtId="164" fontId="1" fillId="0" borderId="0" xfId="13" applyNumberFormat="1" applyFont="1" applyFill="1"/>
    <xf numFmtId="168" fontId="9" fillId="0" borderId="0" xfId="1" applyNumberFormat="1" applyFont="1" applyFill="1" applyProtection="1"/>
    <xf numFmtId="0" fontId="1" fillId="0" borderId="0" xfId="1" applyFont="1" applyFill="1" applyAlignment="1">
      <alignment horizontal="centerContinuous"/>
    </xf>
    <xf numFmtId="0" fontId="14" fillId="0" borderId="0" xfId="1" applyFont="1" applyFill="1" applyAlignment="1">
      <alignment horizontal="centerContinuous"/>
    </xf>
    <xf numFmtId="166" fontId="1" fillId="0" borderId="0" xfId="25" applyNumberFormat="1" applyFont="1" applyFill="1" applyBorder="1"/>
    <xf numFmtId="166" fontId="1" fillId="0" borderId="0" xfId="1" applyNumberFormat="1" applyFont="1" applyFill="1"/>
    <xf numFmtId="0" fontId="11" fillId="0" borderId="0" xfId="1" applyFont="1" applyFill="1" applyAlignment="1">
      <alignment horizontal="center"/>
    </xf>
    <xf numFmtId="0" fontId="13" fillId="0" borderId="0" xfId="1" applyFont="1" applyFill="1" applyAlignment="1" applyProtection="1"/>
    <xf numFmtId="0" fontId="4" fillId="0" borderId="0" xfId="53" applyFont="1" applyAlignment="1">
      <alignment horizontal="left"/>
    </xf>
    <xf numFmtId="0" fontId="3" fillId="0" borderId="0" xfId="2" applyFill="1"/>
    <xf numFmtId="0" fontId="4" fillId="0" borderId="0" xfId="2" applyFont="1" applyFill="1"/>
    <xf numFmtId="0" fontId="4" fillId="0" borderId="0" xfId="53" applyFont="1" applyAlignment="1">
      <alignment horizontal="center"/>
    </xf>
    <xf numFmtId="164" fontId="4" fillId="0" borderId="0" xfId="53" applyNumberFormat="1" applyFont="1"/>
    <xf numFmtId="0" fontId="6" fillId="0" borderId="0" xfId="53" applyFont="1"/>
    <xf numFmtId="0" fontId="6" fillId="0" borderId="0" xfId="53" applyFont="1" applyAlignment="1">
      <alignment horizontal="center"/>
    </xf>
    <xf numFmtId="0" fontId="26" fillId="0" borderId="0" xfId="53"/>
    <xf numFmtId="0" fontId="3" fillId="0" borderId="0" xfId="53" applyFont="1"/>
    <xf numFmtId="0" fontId="10" fillId="0" borderId="0" xfId="53" applyFont="1"/>
    <xf numFmtId="0" fontId="5" fillId="0" borderId="0" xfId="53" applyFont="1"/>
    <xf numFmtId="0" fontId="13" fillId="0" borderId="0" xfId="53" applyFont="1"/>
    <xf numFmtId="0" fontId="5" fillId="0" borderId="0" xfId="53" applyFont="1" applyAlignment="1">
      <alignment horizontal="center"/>
    </xf>
    <xf numFmtId="0" fontId="4" fillId="0" borderId="0" xfId="53" applyFont="1"/>
    <xf numFmtId="0" fontId="9" fillId="0" borderId="0" xfId="53" quotePrefix="1" applyFont="1" applyAlignment="1">
      <alignment horizontal="center"/>
    </xf>
    <xf numFmtId="0" fontId="9" fillId="0" borderId="0" xfId="53" applyFont="1" applyAlignment="1">
      <alignment horizontal="center"/>
    </xf>
    <xf numFmtId="0" fontId="9" fillId="0" borderId="0" xfId="53" applyFont="1"/>
    <xf numFmtId="167" fontId="9" fillId="0" borderId="0" xfId="53" applyNumberFormat="1" applyFont="1"/>
    <xf numFmtId="166" fontId="6" fillId="0" borderId="0" xfId="26" applyNumberFormat="1" applyFont="1" applyFill="1" applyBorder="1" applyAlignment="1">
      <alignment horizontal="left"/>
    </xf>
    <xf numFmtId="169" fontId="9" fillId="0" borderId="0" xfId="53" applyNumberFormat="1" applyFont="1" applyAlignment="1">
      <alignment horizontal="center"/>
    </xf>
    <xf numFmtId="17" fontId="4" fillId="0" borderId="0" xfId="53" applyNumberFormat="1" applyFont="1" applyAlignment="1">
      <alignment horizontal="center"/>
    </xf>
    <xf numFmtId="0" fontId="22" fillId="0" borderId="0" xfId="53" applyFont="1" applyAlignment="1">
      <alignment horizontal="center"/>
    </xf>
    <xf numFmtId="0" fontId="27" fillId="0" borderId="0" xfId="53" applyFont="1" applyAlignment="1">
      <alignment horizontal="center"/>
    </xf>
    <xf numFmtId="166" fontId="13" fillId="0" borderId="0" xfId="26" applyNumberFormat="1" applyFont="1" applyFill="1" applyAlignment="1" applyProtection="1">
      <alignment horizontal="center"/>
    </xf>
    <xf numFmtId="17" fontId="2" fillId="0" borderId="0" xfId="53" quotePrefix="1" applyNumberFormat="1" applyFont="1" applyAlignment="1">
      <alignment horizontal="center"/>
    </xf>
    <xf numFmtId="164" fontId="6" fillId="0" borderId="0" xfId="17" applyNumberFormat="1" applyFont="1" applyFill="1" applyBorder="1" applyAlignment="1">
      <alignment horizontal="left"/>
    </xf>
    <xf numFmtId="166" fontId="23" fillId="0" borderId="0" xfId="26" applyNumberFormat="1" applyFont="1" applyFill="1" applyAlignment="1" applyProtection="1">
      <alignment horizontal="left"/>
    </xf>
    <xf numFmtId="0" fontId="6" fillId="0" borderId="0" xfId="53" applyFont="1" applyAlignment="1">
      <alignment horizontal="left"/>
    </xf>
    <xf numFmtId="10" fontId="6" fillId="0" borderId="0" xfId="57" applyNumberFormat="1" applyFont="1" applyFill="1" applyBorder="1" applyAlignment="1">
      <alignment horizontal="center"/>
    </xf>
    <xf numFmtId="164" fontId="24" fillId="0" borderId="0" xfId="53" applyNumberFormat="1" applyFont="1"/>
    <xf numFmtId="0" fontId="4" fillId="0" borderId="0" xfId="54" applyFont="1" applyAlignment="1">
      <alignment horizontal="left"/>
    </xf>
    <xf numFmtId="17" fontId="2" fillId="0" borderId="0" xfId="54" quotePrefix="1" applyNumberFormat="1" applyFont="1" applyAlignment="1">
      <alignment horizontal="left"/>
    </xf>
    <xf numFmtId="0" fontId="5" fillId="0" borderId="0" xfId="54" applyFont="1" applyAlignment="1">
      <alignment horizontal="left"/>
    </xf>
    <xf numFmtId="166" fontId="4" fillId="0" borderId="0" xfId="53" applyNumberFormat="1" applyFont="1" applyAlignment="1">
      <alignment horizontal="left"/>
    </xf>
    <xf numFmtId="0" fontId="4" fillId="0" borderId="0" xfId="2" applyFont="1" applyFill="1" applyAlignment="1">
      <alignment horizontal="left"/>
    </xf>
    <xf numFmtId="0" fontId="25" fillId="0" borderId="0" xfId="53" applyFont="1" applyAlignment="1">
      <alignment horizontal="left"/>
    </xf>
    <xf numFmtId="166" fontId="11" fillId="0" borderId="2" xfId="25" applyNumberFormat="1" applyFont="1" applyFill="1" applyBorder="1"/>
    <xf numFmtId="165" fontId="4" fillId="0" borderId="3" xfId="53" applyNumberFormat="1" applyFont="1" applyBorder="1" applyAlignment="1">
      <alignment horizontal="right"/>
    </xf>
    <xf numFmtId="165" fontId="4" fillId="0" borderId="0" xfId="2" applyNumberFormat="1" applyFont="1" applyFill="1"/>
    <xf numFmtId="44" fontId="4" fillId="0" borderId="0" xfId="53" applyNumberFormat="1" applyFont="1" applyAlignment="1">
      <alignment horizontal="left"/>
    </xf>
    <xf numFmtId="166" fontId="26" fillId="0" borderId="0" xfId="53" applyNumberFormat="1"/>
    <xf numFmtId="44" fontId="26" fillId="0" borderId="0" xfId="53" applyNumberFormat="1"/>
    <xf numFmtId="0" fontId="16" fillId="0" borderId="0" xfId="53" applyFont="1" applyAlignment="1">
      <alignment horizontal="left"/>
    </xf>
    <xf numFmtId="0" fontId="9" fillId="0" borderId="0" xfId="1" applyFont="1" applyFill="1" applyAlignment="1" applyProtection="1">
      <alignment horizontal="center"/>
    </xf>
    <xf numFmtId="0" fontId="9" fillId="0" borderId="1" xfId="1" applyFont="1" applyFill="1" applyBorder="1" applyAlignment="1" applyProtection="1">
      <alignment horizontal="center"/>
    </xf>
    <xf numFmtId="0" fontId="9" fillId="0" borderId="1" xfId="1" applyFont="1" applyFill="1" applyBorder="1" applyAlignment="1" applyProtection="1">
      <alignment horizontal="centerContinuous"/>
    </xf>
    <xf numFmtId="165" fontId="4" fillId="0" borderId="2" xfId="2" applyNumberFormat="1" applyFont="1" applyFill="1" applyBorder="1"/>
    <xf numFmtId="0" fontId="11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1" xfId="53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53" applyFont="1" applyAlignment="1">
      <alignment horizontal="center"/>
    </xf>
    <xf numFmtId="0" fontId="6" fillId="0" borderId="0" xfId="53" applyFont="1" applyAlignment="1">
      <alignment horizontal="center"/>
    </xf>
    <xf numFmtId="0" fontId="10" fillId="0" borderId="0" xfId="53" applyFont="1" applyAlignment="1">
      <alignment horizontal="center"/>
    </xf>
    <xf numFmtId="0" fontId="9" fillId="0" borderId="0" xfId="1" quotePrefix="1" applyFont="1" applyFill="1" applyAlignment="1" applyProtection="1">
      <alignment horizontal="center"/>
    </xf>
    <xf numFmtId="0" fontId="10" fillId="0" borderId="0" xfId="1" applyFont="1" applyFill="1" applyAlignment="1" applyProtection="1">
      <alignment horizontal="center"/>
    </xf>
    <xf numFmtId="0" fontId="9" fillId="0" borderId="0" xfId="1" applyFont="1" applyFill="1" applyAlignment="1" applyProtection="1">
      <alignment horizontal="center"/>
    </xf>
    <xf numFmtId="0" fontId="13" fillId="0" borderId="0" xfId="1" applyFont="1" applyFill="1" applyAlignment="1" applyProtection="1">
      <alignment horizontal="center"/>
    </xf>
  </cellXfs>
  <cellStyles count="64">
    <cellStyle name="_x0013_" xfId="1" xr:uid="{00000000-0005-0000-0000-000000000000}"/>
    <cellStyle name="_x0013_ 2" xfId="2" xr:uid="{00000000-0005-0000-0000-000001000000}"/>
    <cellStyle name="_x0013_ 2 2" xfId="3" xr:uid="{00000000-0005-0000-0000-000002000000}"/>
    <cellStyle name="_x0013_ 2 2 2 2" xfId="4" xr:uid="{00000000-0005-0000-0000-000003000000}"/>
    <cellStyle name="_x0013_ 2 3 2" xfId="5" xr:uid="{00000000-0005-0000-0000-000004000000}"/>
    <cellStyle name="_x0013_ 3" xfId="6" xr:uid="{00000000-0005-0000-0000-000005000000}"/>
    <cellStyle name="_x0013__Emissions" xfId="7" xr:uid="{00000000-0005-0000-0000-000006000000}"/>
    <cellStyle name="_x0013__Emissions 2" xfId="8" xr:uid="{00000000-0005-0000-0000-000007000000}"/>
    <cellStyle name="_x0013__Emissions 3" xfId="9" xr:uid="{00000000-0005-0000-0000-000008000000}"/>
    <cellStyle name="_x0013__Emissions 4" xfId="10" xr:uid="{00000000-0005-0000-0000-000009000000}"/>
    <cellStyle name="_x0013__Emissions 4 2" xfId="11" xr:uid="{00000000-0005-0000-0000-00000A000000}"/>
    <cellStyle name="_x0013__Emissions 5" xfId="12" xr:uid="{00000000-0005-0000-0000-00000B000000}"/>
    <cellStyle name="Comma" xfId="13" builtinId="3"/>
    <cellStyle name="Comma 2" xfId="14" xr:uid="{00000000-0005-0000-0000-00000D000000}"/>
    <cellStyle name="Comma 2 2" xfId="15" xr:uid="{00000000-0005-0000-0000-00000E000000}"/>
    <cellStyle name="Comma 2 3 2" xfId="16" xr:uid="{00000000-0005-0000-0000-00000F000000}"/>
    <cellStyle name="Comma 27" xfId="17" xr:uid="{00000000-0005-0000-0000-000010000000}"/>
    <cellStyle name="Comma 3" xfId="18" xr:uid="{00000000-0005-0000-0000-000011000000}"/>
    <cellStyle name="Comma 4" xfId="19" xr:uid="{00000000-0005-0000-0000-000012000000}"/>
    <cellStyle name="Comma 5" xfId="20" xr:uid="{00000000-0005-0000-0000-000013000000}"/>
    <cellStyle name="Comma 6" xfId="21" xr:uid="{00000000-0005-0000-0000-000014000000}"/>
    <cellStyle name="Comma 6 2" xfId="22" xr:uid="{00000000-0005-0000-0000-000015000000}"/>
    <cellStyle name="Comma 7" xfId="23" xr:uid="{00000000-0005-0000-0000-000016000000}"/>
    <cellStyle name="Comma 7 2 2" xfId="24" xr:uid="{00000000-0005-0000-0000-000017000000}"/>
    <cellStyle name="Currency" xfId="25" builtinId="4"/>
    <cellStyle name="Currency 18" xfId="26" xr:uid="{00000000-0005-0000-0000-000019000000}"/>
    <cellStyle name="Currency 2" xfId="27" xr:uid="{00000000-0005-0000-0000-00001A000000}"/>
    <cellStyle name="Currency 2 2 2" xfId="28" xr:uid="{00000000-0005-0000-0000-00001B000000}"/>
    <cellStyle name="Currency 3" xfId="29" xr:uid="{00000000-0005-0000-0000-00001C000000}"/>
    <cellStyle name="Currency 4" xfId="30" xr:uid="{00000000-0005-0000-0000-00001D000000}"/>
    <cellStyle name="Currency 5" xfId="31" xr:uid="{00000000-0005-0000-0000-00001E000000}"/>
    <cellStyle name="Currency 5 2" xfId="32" xr:uid="{00000000-0005-0000-0000-00001F000000}"/>
    <cellStyle name="Currency 6" xfId="33" xr:uid="{00000000-0005-0000-0000-000020000000}"/>
    <cellStyle name="Currency 6 2 2" xfId="34" xr:uid="{00000000-0005-0000-0000-000021000000}"/>
    <cellStyle name="Normal" xfId="0" builtinId="0"/>
    <cellStyle name="Normal 11" xfId="35" xr:uid="{00000000-0005-0000-0000-000023000000}"/>
    <cellStyle name="Normal 11 2" xfId="36" xr:uid="{00000000-0005-0000-0000-000024000000}"/>
    <cellStyle name="Normal 2" xfId="37" xr:uid="{00000000-0005-0000-0000-000025000000}"/>
    <cellStyle name="Normal 2 2" xfId="38" xr:uid="{00000000-0005-0000-0000-000026000000}"/>
    <cellStyle name="Normal 2 2 3 4" xfId="39" xr:uid="{00000000-0005-0000-0000-000027000000}"/>
    <cellStyle name="Normal 2 2 3 4 2" xfId="40" xr:uid="{00000000-0005-0000-0000-000028000000}"/>
    <cellStyle name="Normal 2 3" xfId="41" xr:uid="{00000000-0005-0000-0000-000029000000}"/>
    <cellStyle name="Normal 2 4 2" xfId="42" xr:uid="{00000000-0005-0000-0000-00002A000000}"/>
    <cellStyle name="Normal 3" xfId="43" xr:uid="{00000000-0005-0000-0000-00002B000000}"/>
    <cellStyle name="Normal 3 2" xfId="44" xr:uid="{00000000-0005-0000-0000-00002C000000}"/>
    <cellStyle name="Normal 3 3" xfId="45" xr:uid="{00000000-0005-0000-0000-00002D000000}"/>
    <cellStyle name="Normal 3 3 2" xfId="46" xr:uid="{00000000-0005-0000-0000-00002E000000}"/>
    <cellStyle name="Normal 4" xfId="47" xr:uid="{00000000-0005-0000-0000-00002F000000}"/>
    <cellStyle name="Normal 5" xfId="48" xr:uid="{00000000-0005-0000-0000-000030000000}"/>
    <cellStyle name="Normal 5 2" xfId="49" xr:uid="{00000000-0005-0000-0000-000031000000}"/>
    <cellStyle name="Normal 6" xfId="50" xr:uid="{00000000-0005-0000-0000-000032000000}"/>
    <cellStyle name="Normal 6 2" xfId="51" xr:uid="{00000000-0005-0000-0000-000033000000}"/>
    <cellStyle name="Normal 7" xfId="52" xr:uid="{00000000-0005-0000-0000-000034000000}"/>
    <cellStyle name="Normal 96" xfId="53" xr:uid="{00000000-0005-0000-0000-000035000000}"/>
    <cellStyle name="Normal 98" xfId="54" xr:uid="{00000000-0005-0000-0000-000036000000}"/>
    <cellStyle name="Note 2" xfId="55" xr:uid="{00000000-0005-0000-0000-000037000000}"/>
    <cellStyle name="Percent 2" xfId="56" xr:uid="{00000000-0005-0000-0000-000039000000}"/>
    <cellStyle name="Percent 20" xfId="57" xr:uid="{00000000-0005-0000-0000-00003A000000}"/>
    <cellStyle name="Percent 3" xfId="58" xr:uid="{00000000-0005-0000-0000-00003B000000}"/>
    <cellStyle name="Percent 4" xfId="59" xr:uid="{00000000-0005-0000-0000-00003C000000}"/>
    <cellStyle name="Percent 5" xfId="60" xr:uid="{00000000-0005-0000-0000-00003D000000}"/>
    <cellStyle name="Percent 5 2" xfId="61" xr:uid="{00000000-0005-0000-0000-00003E000000}"/>
    <cellStyle name="Percent 6" xfId="62" xr:uid="{00000000-0005-0000-0000-00003F000000}"/>
    <cellStyle name="Style 1" xfId="63" xr:uid="{00000000-0005-0000-0000-00004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2">
    <pageSetUpPr fitToPage="1"/>
  </sheetPr>
  <dimension ref="A1:J27"/>
  <sheetViews>
    <sheetView tabSelected="1" zoomScaleNormal="100" workbookViewId="0">
      <selection activeCell="C2" sqref="C2"/>
    </sheetView>
  </sheetViews>
  <sheetFormatPr defaultRowHeight="12.75" x14ac:dyDescent="0.2"/>
  <cols>
    <col min="1" max="1" width="3.42578125" style="1" customWidth="1"/>
    <col min="2" max="2" width="2.85546875" style="1" customWidth="1"/>
    <col min="3" max="3" width="81" style="1" customWidth="1"/>
    <col min="4" max="4" width="17.5703125" style="1" bestFit="1" customWidth="1"/>
    <col min="5" max="5" width="8.7109375" style="1" customWidth="1"/>
    <col min="6" max="16384" width="9.140625" style="1"/>
  </cols>
  <sheetData>
    <row r="1" spans="1:10" ht="6.75" customHeight="1" x14ac:dyDescent="0.25">
      <c r="A1" s="5"/>
      <c r="C1" s="3"/>
      <c r="D1" s="3"/>
    </row>
    <row r="2" spans="1:10" ht="15.75" x14ac:dyDescent="0.25">
      <c r="A2" s="22" t="s">
        <v>0</v>
      </c>
      <c r="B2" s="21"/>
      <c r="C2" s="7"/>
      <c r="D2" s="7"/>
      <c r="E2" s="21"/>
    </row>
    <row r="3" spans="1:10" ht="9.75" customHeight="1" x14ac:dyDescent="0.25">
      <c r="A3" s="10"/>
      <c r="B3" s="10"/>
      <c r="C3" s="10"/>
      <c r="D3" s="10"/>
      <c r="E3" s="10"/>
    </row>
    <row r="4" spans="1:10" ht="15.75" x14ac:dyDescent="0.25">
      <c r="A4" s="74" t="s">
        <v>4</v>
      </c>
      <c r="B4" s="74"/>
      <c r="C4" s="74"/>
      <c r="D4" s="74"/>
      <c r="E4" s="74"/>
    </row>
    <row r="5" spans="1:10" ht="9" customHeight="1" x14ac:dyDescent="0.25">
      <c r="A5" s="25"/>
      <c r="B5" s="25"/>
      <c r="C5" s="25"/>
      <c r="D5" s="25"/>
      <c r="E5" s="25"/>
    </row>
    <row r="6" spans="1:10" ht="15.75" x14ac:dyDescent="0.25">
      <c r="A6" s="74" t="s">
        <v>23</v>
      </c>
      <c r="B6" s="74"/>
      <c r="C6" s="74"/>
      <c r="D6" s="74"/>
      <c r="E6" s="74"/>
    </row>
    <row r="7" spans="1:10" ht="15" customHeight="1" x14ac:dyDescent="0.25">
      <c r="A7" s="74" t="s">
        <v>18</v>
      </c>
      <c r="B7" s="74"/>
      <c r="C7" s="74"/>
      <c r="D7" s="74"/>
      <c r="E7" s="74"/>
    </row>
    <row r="8" spans="1:10" ht="15.75" x14ac:dyDescent="0.25">
      <c r="A8" s="74" t="s">
        <v>28</v>
      </c>
      <c r="B8" s="74"/>
      <c r="C8" s="74"/>
      <c r="D8" s="74"/>
      <c r="E8" s="74"/>
    </row>
    <row r="9" spans="1:10" ht="15.75" x14ac:dyDescent="0.25">
      <c r="A9" s="74" t="s">
        <v>1</v>
      </c>
      <c r="B9" s="74"/>
      <c r="C9" s="74"/>
      <c r="D9" s="74"/>
      <c r="E9" s="74"/>
    </row>
    <row r="10" spans="1:10" ht="15.75" x14ac:dyDescent="0.25">
      <c r="A10" s="5"/>
      <c r="C10" s="3"/>
      <c r="D10" s="3"/>
    </row>
    <row r="11" spans="1:10" ht="15.75" x14ac:dyDescent="0.25">
      <c r="A11" s="5">
        <v>1</v>
      </c>
      <c r="C11" s="57" t="str">
        <f>'SPA_ADH Exhibit 2B'!C11</f>
        <v xml:space="preserve">Test Period Recoverable Fuel Costs for Part "A" </v>
      </c>
      <c r="D11" s="6">
        <v>2104673.8042362886</v>
      </c>
      <c r="E11" s="28"/>
      <c r="J11" s="24"/>
    </row>
    <row r="12" spans="1:10" ht="15.75" x14ac:dyDescent="0.25">
      <c r="A12" s="5"/>
      <c r="C12" s="58"/>
      <c r="D12" s="3"/>
      <c r="E12" s="28"/>
      <c r="F12" s="19"/>
    </row>
    <row r="13" spans="1:10" ht="15.75" x14ac:dyDescent="0.25">
      <c r="A13" s="5">
        <v>2</v>
      </c>
      <c r="C13" s="57" t="str">
        <f>'SPA_ADH Exhibit 2B'!C13</f>
        <v>FCR-25 Under-Recovery Part "B" including Carrying Costs</v>
      </c>
      <c r="D13" s="63">
        <v>1052833.895860384</v>
      </c>
      <c r="E13" s="29"/>
      <c r="F13" s="19"/>
      <c r="J13" s="24"/>
    </row>
    <row r="14" spans="1:10" ht="15.75" x14ac:dyDescent="0.25">
      <c r="A14" s="5"/>
      <c r="C14" s="58"/>
      <c r="D14" s="3"/>
      <c r="E14" s="28"/>
      <c r="F14" s="19"/>
    </row>
    <row r="15" spans="1:10" ht="15.75" x14ac:dyDescent="0.25">
      <c r="A15" s="5">
        <v>3</v>
      </c>
      <c r="C15" s="57" t="str">
        <f>'SPA_ADH Exhibit 2B'!C15</f>
        <v>Net Recoverable Fuel Costs</v>
      </c>
      <c r="D15" s="60">
        <f>D11+D13</f>
        <v>3157507.7000966724</v>
      </c>
      <c r="E15" s="61"/>
      <c r="F15" s="19"/>
    </row>
    <row r="16" spans="1:10" ht="15.75" x14ac:dyDescent="0.25">
      <c r="A16" s="5"/>
      <c r="C16" s="58"/>
      <c r="D16" s="3"/>
      <c r="E16" s="28"/>
      <c r="F16" s="19"/>
    </row>
    <row r="17" spans="1:6" ht="15.75" x14ac:dyDescent="0.25">
      <c r="A17" s="5">
        <v>4</v>
      </c>
      <c r="C17" s="57" t="str">
        <f>'SPA_ADH Exhibit 2B'!C17</f>
        <v xml:space="preserve">Test Period Estimated FCR Applicable Sales </v>
      </c>
      <c r="D17" s="4">
        <v>52142307.361907259</v>
      </c>
      <c r="E17" s="62" t="s">
        <v>17</v>
      </c>
      <c r="F17" s="19"/>
    </row>
    <row r="18" spans="1:6" ht="15.75" x14ac:dyDescent="0.25">
      <c r="A18" s="5"/>
      <c r="C18" s="59"/>
      <c r="D18" s="3"/>
      <c r="E18" s="62"/>
      <c r="F18" s="19"/>
    </row>
    <row r="19" spans="1:6" ht="15.75" x14ac:dyDescent="0.25">
      <c r="A19" s="5">
        <v>5</v>
      </c>
      <c r="C19" s="57" t="str">
        <f>'SPA_ADH Exhibit 2B'!C19</f>
        <v xml:space="preserve">FCR-25 Under-Recovery - 36 Month Recovery Estimated Applicable Sales </v>
      </c>
      <c r="D19" s="4">
        <v>78110355.2536975</v>
      </c>
      <c r="E19" s="62" t="s">
        <v>17</v>
      </c>
      <c r="F19" s="19"/>
    </row>
    <row r="20" spans="1:6" ht="15.75" x14ac:dyDescent="0.25">
      <c r="A20" s="5"/>
      <c r="C20" s="59"/>
      <c r="D20" s="3"/>
      <c r="E20" s="62"/>
      <c r="F20" s="19"/>
    </row>
    <row r="21" spans="1:6" ht="15.75" x14ac:dyDescent="0.25">
      <c r="A21" s="5">
        <v>6</v>
      </c>
      <c r="C21" s="57" t="str">
        <f>'SPA_ADH Exhibit 2B'!C21</f>
        <v>Part "A" (Line 1 ÷ Line 4)</v>
      </c>
      <c r="D21" s="65">
        <f>ROUND((D11/D17)*100,4)</f>
        <v>4.0364000000000004</v>
      </c>
      <c r="E21" s="62" t="s">
        <v>27</v>
      </c>
      <c r="F21" s="19"/>
    </row>
    <row r="22" spans="1:6" ht="15.75" x14ac:dyDescent="0.25">
      <c r="A22" s="5"/>
      <c r="C22" s="59"/>
      <c r="D22" s="3"/>
      <c r="E22" s="62"/>
      <c r="F22" s="19"/>
    </row>
    <row r="23" spans="1:6" ht="15.75" x14ac:dyDescent="0.25">
      <c r="A23" s="5">
        <v>7</v>
      </c>
      <c r="C23" s="57" t="str">
        <f>'SPA_ADH Exhibit 2B'!C23</f>
        <v>Part "B"  (Line 2 ÷ Line 5)</v>
      </c>
      <c r="D23" s="73">
        <f>ROUND((D13/D19)*100,4)</f>
        <v>1.3479000000000001</v>
      </c>
      <c r="E23" s="62" t="s">
        <v>27</v>
      </c>
      <c r="F23" s="19"/>
    </row>
    <row r="24" spans="1:6" ht="15.75" x14ac:dyDescent="0.25">
      <c r="A24" s="5"/>
      <c r="C24" s="59"/>
      <c r="D24" s="3"/>
      <c r="E24" s="62"/>
      <c r="F24" s="19"/>
    </row>
    <row r="25" spans="1:6" ht="16.5" thickBot="1" x14ac:dyDescent="0.3">
      <c r="A25" s="5">
        <v>8</v>
      </c>
      <c r="C25" s="57" t="str">
        <f>'SPA_ADH Exhibit 2B'!C25</f>
        <v>Total Average Fuel Rate</v>
      </c>
      <c r="D25" s="64">
        <f>D21+D23</f>
        <v>5.3843000000000005</v>
      </c>
      <c r="E25" s="62" t="s">
        <v>27</v>
      </c>
      <c r="F25" s="9"/>
    </row>
    <row r="26" spans="1:6" ht="16.5" thickTop="1" x14ac:dyDescent="0.25">
      <c r="A26" s="8"/>
      <c r="C26" s="34"/>
      <c r="D26" s="3"/>
      <c r="F26" s="23"/>
    </row>
    <row r="27" spans="1:6" ht="15.75" x14ac:dyDescent="0.25">
      <c r="A27" s="5"/>
      <c r="C27" s="56" t="s">
        <v>3</v>
      </c>
      <c r="D27" s="3"/>
      <c r="F27" s="19"/>
    </row>
  </sheetData>
  <mergeCells count="5">
    <mergeCell ref="A8:E8"/>
    <mergeCell ref="A9:E9"/>
    <mergeCell ref="A4:E4"/>
    <mergeCell ref="A6:E6"/>
    <mergeCell ref="A7:E7"/>
  </mergeCells>
  <phoneticPr fontId="7" type="noConversion"/>
  <printOptions horizontalCentered="1"/>
  <pageMargins left="0.75" right="0.75" top="1" bottom="1" header="0.75" footer="0.75"/>
  <pageSetup orientation="landscape" r:id="rId1"/>
  <headerFooter alignWithMargins="0">
    <oddHeader>&amp;C&amp;"Arial,Bold"&amp;12
&amp;R&amp;12SPA_ADH Exhibit 2
Docket No. 44902</oddHeader>
    <oddFooter>&amp;C&amp;12Page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7"/>
  <sheetViews>
    <sheetView zoomScaleNormal="100" workbookViewId="0">
      <selection activeCell="C23" sqref="C23"/>
    </sheetView>
  </sheetViews>
  <sheetFormatPr defaultRowHeight="12.75" x14ac:dyDescent="0.2"/>
  <cols>
    <col min="1" max="1" width="3.42578125" style="1" customWidth="1"/>
    <col min="2" max="2" width="2.85546875" style="1" customWidth="1"/>
    <col min="3" max="3" width="81.42578125" style="1" customWidth="1"/>
    <col min="4" max="4" width="17.5703125" style="1" bestFit="1" customWidth="1"/>
    <col min="5" max="5" width="8.7109375" style="1" customWidth="1"/>
    <col min="6" max="6" width="14.5703125" style="1" bestFit="1" customWidth="1"/>
    <col min="7" max="16384" width="9.140625" style="1"/>
  </cols>
  <sheetData>
    <row r="1" spans="1:6" ht="6" customHeight="1" x14ac:dyDescent="0.25">
      <c r="A1" s="5"/>
      <c r="C1" s="3"/>
      <c r="D1" s="3"/>
    </row>
    <row r="2" spans="1:6" ht="15.75" x14ac:dyDescent="0.25">
      <c r="A2" s="22" t="s">
        <v>0</v>
      </c>
      <c r="B2" s="21"/>
      <c r="C2" s="7"/>
      <c r="D2" s="7"/>
      <c r="E2" s="21"/>
    </row>
    <row r="3" spans="1:6" ht="6.75" customHeight="1" x14ac:dyDescent="0.25">
      <c r="A3" s="10"/>
      <c r="B3" s="10"/>
      <c r="C3" s="10"/>
      <c r="D3" s="10"/>
      <c r="E3" s="10"/>
    </row>
    <row r="4" spans="1:6" ht="15.75" x14ac:dyDescent="0.25">
      <c r="A4" s="74" t="s">
        <v>4</v>
      </c>
      <c r="B4" s="74"/>
      <c r="C4" s="74"/>
      <c r="D4" s="74"/>
      <c r="E4" s="74"/>
    </row>
    <row r="5" spans="1:6" ht="9" customHeight="1" x14ac:dyDescent="0.25">
      <c r="A5" s="25"/>
      <c r="B5" s="25"/>
      <c r="C5" s="25"/>
      <c r="D5" s="25"/>
      <c r="E5" s="25"/>
    </row>
    <row r="6" spans="1:6" ht="15.75" x14ac:dyDescent="0.25">
      <c r="A6" s="74" t="s">
        <v>23</v>
      </c>
      <c r="B6" s="74"/>
      <c r="C6" s="74"/>
      <c r="D6" s="74"/>
      <c r="E6" s="74"/>
    </row>
    <row r="7" spans="1:6" ht="15" customHeight="1" x14ac:dyDescent="0.25">
      <c r="A7" s="75" t="s">
        <v>19</v>
      </c>
      <c r="B7" s="74"/>
      <c r="C7" s="74"/>
      <c r="D7" s="74"/>
      <c r="E7" s="74"/>
    </row>
    <row r="8" spans="1:6" ht="15.75" x14ac:dyDescent="0.25">
      <c r="A8" s="74" t="s">
        <v>28</v>
      </c>
      <c r="B8" s="74"/>
      <c r="C8" s="74"/>
      <c r="D8" s="74"/>
      <c r="E8" s="74"/>
    </row>
    <row r="9" spans="1:6" ht="15.75" x14ac:dyDescent="0.25">
      <c r="A9" s="74" t="s">
        <v>1</v>
      </c>
      <c r="B9" s="74"/>
      <c r="C9" s="74"/>
      <c r="D9" s="74"/>
      <c r="E9" s="74"/>
    </row>
    <row r="10" spans="1:6" ht="15.75" x14ac:dyDescent="0.25">
      <c r="A10" s="5"/>
      <c r="C10" s="3"/>
      <c r="D10" s="3"/>
    </row>
    <row r="11" spans="1:6" ht="15.75" x14ac:dyDescent="0.25">
      <c r="A11" s="5">
        <v>1</v>
      </c>
      <c r="C11" s="57" t="s">
        <v>42</v>
      </c>
      <c r="D11" s="6">
        <v>3000395.6790608363</v>
      </c>
      <c r="E11" s="28"/>
      <c r="F11" s="11"/>
    </row>
    <row r="12" spans="1:6" ht="15.75" x14ac:dyDescent="0.25">
      <c r="A12" s="5"/>
      <c r="C12" s="58"/>
      <c r="D12" s="3"/>
      <c r="E12" s="28"/>
    </row>
    <row r="13" spans="1:6" ht="15.75" x14ac:dyDescent="0.25">
      <c r="A13" s="5">
        <v>2</v>
      </c>
      <c r="C13" s="57" t="s">
        <v>37</v>
      </c>
      <c r="D13" s="63">
        <v>1705075.9299674546</v>
      </c>
      <c r="E13" s="29"/>
      <c r="F13" s="11"/>
    </row>
    <row r="14" spans="1:6" ht="15.75" x14ac:dyDescent="0.25">
      <c r="A14" s="5"/>
      <c r="C14" s="58"/>
      <c r="D14" s="3"/>
      <c r="E14" s="28"/>
    </row>
    <row r="15" spans="1:6" ht="15.75" x14ac:dyDescent="0.25">
      <c r="A15" s="5">
        <v>3</v>
      </c>
      <c r="C15" s="57" t="s">
        <v>26</v>
      </c>
      <c r="D15" s="60">
        <f>D11+D13</f>
        <v>4705471.609028291</v>
      </c>
      <c r="E15" s="61"/>
    </row>
    <row r="16" spans="1:6" ht="15.75" x14ac:dyDescent="0.25">
      <c r="A16" s="5"/>
      <c r="C16" s="58"/>
      <c r="D16" s="3"/>
      <c r="E16" s="28"/>
    </row>
    <row r="17" spans="1:5" ht="15.75" x14ac:dyDescent="0.25">
      <c r="A17" s="5">
        <v>4</v>
      </c>
      <c r="C17" s="57" t="s">
        <v>29</v>
      </c>
      <c r="D17" s="4">
        <v>85222027.653444842</v>
      </c>
      <c r="E17" s="62" t="s">
        <v>17</v>
      </c>
    </row>
    <row r="18" spans="1:5" ht="15.75" x14ac:dyDescent="0.25">
      <c r="A18" s="5"/>
      <c r="C18" s="59"/>
      <c r="D18" s="3"/>
      <c r="E18" s="62"/>
    </row>
    <row r="19" spans="1:5" ht="15.75" x14ac:dyDescent="0.25">
      <c r="A19" s="5">
        <v>5</v>
      </c>
      <c r="C19" s="57" t="s">
        <v>40</v>
      </c>
      <c r="D19" s="4">
        <v>127643844.60123657</v>
      </c>
      <c r="E19" s="62" t="s">
        <v>17</v>
      </c>
    </row>
    <row r="20" spans="1:5" ht="15.75" x14ac:dyDescent="0.25">
      <c r="A20" s="5"/>
      <c r="C20" s="59"/>
      <c r="D20" s="3"/>
      <c r="E20" s="62"/>
    </row>
    <row r="21" spans="1:5" ht="15.75" x14ac:dyDescent="0.25">
      <c r="A21" s="5">
        <v>6</v>
      </c>
      <c r="C21" s="29" t="s">
        <v>41</v>
      </c>
      <c r="D21" s="65">
        <f>ROUND((D11/D17)*100,4)</f>
        <v>3.5207000000000002</v>
      </c>
      <c r="E21" s="62" t="s">
        <v>27</v>
      </c>
    </row>
    <row r="22" spans="1:5" ht="15.75" x14ac:dyDescent="0.25">
      <c r="A22" s="5"/>
      <c r="C22" s="59"/>
      <c r="D22" s="3"/>
      <c r="E22" s="62"/>
    </row>
    <row r="23" spans="1:5" ht="15.75" x14ac:dyDescent="0.25">
      <c r="A23" s="5">
        <v>7</v>
      </c>
      <c r="C23" s="29" t="s">
        <v>43</v>
      </c>
      <c r="D23" s="73">
        <f>ROUND((D13/D19)*100,4)</f>
        <v>1.3358000000000001</v>
      </c>
      <c r="E23" s="62" t="s">
        <v>27</v>
      </c>
    </row>
    <row r="24" spans="1:5" ht="15.75" x14ac:dyDescent="0.25">
      <c r="A24" s="5"/>
      <c r="C24" s="59"/>
      <c r="D24" s="3"/>
      <c r="E24" s="62"/>
    </row>
    <row r="25" spans="1:5" ht="16.5" thickBot="1" x14ac:dyDescent="0.3">
      <c r="A25" s="5">
        <v>8</v>
      </c>
      <c r="C25" s="57" t="s">
        <v>5</v>
      </c>
      <c r="D25" s="64">
        <f>D21+D23</f>
        <v>4.8565000000000005</v>
      </c>
      <c r="E25" s="62" t="s">
        <v>27</v>
      </c>
    </row>
    <row r="26" spans="1:5" ht="16.5" thickTop="1" x14ac:dyDescent="0.25">
      <c r="A26" s="8"/>
      <c r="C26" s="34"/>
      <c r="D26" s="3"/>
    </row>
    <row r="27" spans="1:5" ht="15.75" x14ac:dyDescent="0.25">
      <c r="A27" s="5"/>
      <c r="C27" s="56" t="s">
        <v>3</v>
      </c>
      <c r="D27" s="3"/>
    </row>
  </sheetData>
  <mergeCells count="5">
    <mergeCell ref="A4:E4"/>
    <mergeCell ref="A6:E6"/>
    <mergeCell ref="A7:E7"/>
    <mergeCell ref="A8:E8"/>
    <mergeCell ref="A9:E9"/>
  </mergeCells>
  <phoneticPr fontId="7" type="noConversion"/>
  <printOptions horizontalCentered="1" verticalCentered="1"/>
  <pageMargins left="0.75" right="0.75" top="1" bottom="1" header="0.75" footer="0.75"/>
  <pageSetup orientation="landscape" r:id="rId1"/>
  <headerFooter alignWithMargins="0">
    <oddHeader>&amp;C&amp;"Arial,Bold"&amp;12
&amp;R&amp;12SPA_ADH Exhibit 2
Docket No. 44902</oddHeader>
    <oddFooter>&amp;C&amp;12Page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3">
    <pageSetUpPr fitToPage="1"/>
  </sheetPr>
  <dimension ref="A1:AC26"/>
  <sheetViews>
    <sheetView zoomScaleNormal="100" workbookViewId="0">
      <selection activeCell="C39" sqref="C39"/>
    </sheetView>
  </sheetViews>
  <sheetFormatPr defaultRowHeight="15" x14ac:dyDescent="0.25"/>
  <cols>
    <col min="1" max="1" width="3.42578125" style="34" customWidth="1"/>
    <col min="2" max="2" width="2.42578125" style="34" customWidth="1"/>
    <col min="3" max="3" width="79.28515625" style="34" customWidth="1"/>
    <col min="4" max="4" width="2.42578125" style="34" customWidth="1"/>
    <col min="5" max="5" width="16.7109375" style="34" customWidth="1"/>
    <col min="6" max="6" width="17.5703125" style="34" bestFit="1" customWidth="1"/>
    <col min="7" max="7" width="2.140625" style="34" customWidth="1"/>
    <col min="8" max="8" width="14" style="34" bestFit="1" customWidth="1"/>
    <col min="9" max="9" width="9" style="34" bestFit="1" customWidth="1"/>
    <col min="10" max="28" width="14" style="34" bestFit="1" customWidth="1"/>
    <col min="29" max="29" width="16.140625" style="34" customWidth="1"/>
    <col min="30" max="16384" width="9.140625" style="34"/>
  </cols>
  <sheetData>
    <row r="1" spans="1:29" ht="9.75" customHeight="1" x14ac:dyDescent="0.25">
      <c r="A1" s="31"/>
      <c r="B1" s="32"/>
      <c r="C1" s="79"/>
      <c r="D1" s="79"/>
      <c r="E1" s="33"/>
      <c r="F1" s="32"/>
      <c r="AA1" s="32"/>
      <c r="AB1" s="32"/>
      <c r="AC1" s="35"/>
    </row>
    <row r="2" spans="1:29" ht="15.75" x14ac:dyDescent="0.25">
      <c r="A2" s="80" t="s">
        <v>0</v>
      </c>
      <c r="B2" s="80"/>
      <c r="C2" s="80"/>
      <c r="D2" s="80"/>
      <c r="E2" s="80"/>
      <c r="F2" s="80"/>
      <c r="G2" s="36"/>
      <c r="H2" s="36"/>
      <c r="I2" s="36"/>
      <c r="J2" s="36"/>
      <c r="K2" s="36"/>
      <c r="AA2" s="37"/>
      <c r="AB2" s="37"/>
      <c r="AC2" s="37"/>
    </row>
    <row r="3" spans="1:29" ht="9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AA3" s="39"/>
      <c r="AB3" s="39"/>
      <c r="AC3" s="39"/>
    </row>
    <row r="4" spans="1:29" ht="15.75" x14ac:dyDescent="0.25">
      <c r="A4" s="78" t="s">
        <v>22</v>
      </c>
      <c r="B4" s="78"/>
      <c r="C4" s="78"/>
      <c r="D4" s="78"/>
      <c r="E4" s="78"/>
      <c r="F4" s="78"/>
      <c r="G4" s="36"/>
      <c r="H4" s="36"/>
      <c r="I4" s="36"/>
      <c r="J4" s="36"/>
      <c r="K4" s="36"/>
      <c r="AA4" s="40"/>
      <c r="AB4" s="40"/>
      <c r="AC4" s="40"/>
    </row>
    <row r="5" spans="1:29" ht="9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AA5" s="30"/>
      <c r="AB5" s="30"/>
      <c r="AC5" s="30"/>
    </row>
    <row r="6" spans="1:29" ht="15.75" x14ac:dyDescent="0.25">
      <c r="A6" s="80" t="s">
        <v>23</v>
      </c>
      <c r="B6" s="80"/>
      <c r="C6" s="80"/>
      <c r="D6" s="80"/>
      <c r="E6" s="80"/>
      <c r="F6" s="80"/>
      <c r="G6" s="36"/>
      <c r="H6" s="36"/>
      <c r="I6" s="36"/>
      <c r="J6" s="36"/>
      <c r="K6" s="36"/>
      <c r="AA6" s="40"/>
      <c r="AB6" s="40"/>
      <c r="AC6" s="40"/>
    </row>
    <row r="7" spans="1:29" ht="15.75" x14ac:dyDescent="0.25">
      <c r="A7" s="80" t="s">
        <v>32</v>
      </c>
      <c r="B7" s="80"/>
      <c r="C7" s="80"/>
      <c r="D7" s="80"/>
      <c r="E7" s="80"/>
      <c r="F7" s="80"/>
      <c r="G7" s="36"/>
      <c r="H7" s="36"/>
      <c r="I7" s="36"/>
      <c r="J7" s="36"/>
      <c r="K7" s="36"/>
      <c r="AA7" s="40"/>
      <c r="AB7" s="40"/>
      <c r="AC7" s="40"/>
    </row>
    <row r="8" spans="1:29" ht="15.75" x14ac:dyDescent="0.25">
      <c r="A8" s="38"/>
      <c r="B8" s="38"/>
      <c r="C8" s="44"/>
      <c r="D8" s="43"/>
      <c r="E8" s="43"/>
      <c r="F8" s="43"/>
      <c r="G8" s="43"/>
      <c r="H8" s="43"/>
      <c r="I8" s="43"/>
      <c r="J8" s="43"/>
      <c r="K8" s="43"/>
      <c r="AA8" s="33"/>
      <c r="AB8" s="33"/>
      <c r="AC8" s="35"/>
    </row>
    <row r="9" spans="1:29" ht="15.75" x14ac:dyDescent="0.25">
      <c r="A9" s="43">
        <v>1</v>
      </c>
      <c r="C9" s="27" t="s">
        <v>38</v>
      </c>
      <c r="D9" s="27"/>
      <c r="E9" s="45">
        <v>2617834.1096972539</v>
      </c>
      <c r="F9" s="27"/>
      <c r="G9" s="46"/>
      <c r="H9" s="46"/>
      <c r="I9" s="46"/>
      <c r="J9" s="46"/>
      <c r="K9" s="46"/>
      <c r="L9" s="46"/>
      <c r="M9" s="46"/>
      <c r="N9" s="46"/>
      <c r="O9" s="46"/>
      <c r="P9" s="46"/>
      <c r="AC9" s="35"/>
    </row>
    <row r="10" spans="1:29" ht="15.75" x14ac:dyDescent="0.25">
      <c r="C10" s="27"/>
      <c r="D10" s="27"/>
      <c r="E10" s="27"/>
      <c r="F10" s="27"/>
      <c r="G10" s="46"/>
      <c r="H10" s="46"/>
      <c r="I10" s="46"/>
      <c r="J10" s="46"/>
      <c r="K10" s="46"/>
      <c r="L10" s="46"/>
      <c r="M10" s="46"/>
      <c r="N10" s="46"/>
      <c r="O10" s="46"/>
      <c r="P10" s="46"/>
      <c r="AC10" s="35"/>
    </row>
    <row r="11" spans="1:29" ht="16.5" thickBot="1" x14ac:dyDescent="0.3">
      <c r="C11" s="27"/>
      <c r="D11" s="27"/>
      <c r="E11" s="76" t="s">
        <v>44</v>
      </c>
      <c r="F11" s="77"/>
      <c r="G11" s="46"/>
      <c r="H11" s="46"/>
      <c r="I11" s="46"/>
      <c r="J11" s="46"/>
      <c r="K11" s="46"/>
      <c r="L11" s="46"/>
      <c r="M11" s="46"/>
      <c r="N11" s="46"/>
      <c r="O11" s="46"/>
      <c r="P11" s="46"/>
      <c r="AC11" s="35"/>
    </row>
    <row r="12" spans="1:29" ht="15.75" x14ac:dyDescent="0.25">
      <c r="A12" s="38"/>
      <c r="B12" s="38"/>
      <c r="C12" s="27"/>
      <c r="D12" s="27"/>
      <c r="E12" s="39" t="s">
        <v>20</v>
      </c>
      <c r="F12" s="39" t="s">
        <v>21</v>
      </c>
      <c r="G12" s="41"/>
      <c r="H12" s="41"/>
      <c r="I12" s="41"/>
      <c r="J12" s="41"/>
      <c r="K12" s="41"/>
      <c r="L12" s="41"/>
      <c r="M12" s="41"/>
      <c r="N12" s="41"/>
      <c r="O12" s="41"/>
      <c r="P12" s="41"/>
      <c r="AC12" s="47"/>
    </row>
    <row r="13" spans="1:29" ht="15.75" x14ac:dyDescent="0.25">
      <c r="A13" s="43"/>
      <c r="B13" s="38"/>
      <c r="C13" s="27"/>
      <c r="D13" s="27"/>
      <c r="E13" s="48" t="s">
        <v>2</v>
      </c>
      <c r="F13" s="48" t="s">
        <v>24</v>
      </c>
      <c r="G13" s="49"/>
      <c r="H13" s="50"/>
      <c r="I13" s="50"/>
      <c r="J13" s="50"/>
      <c r="K13" s="50"/>
      <c r="L13" s="50"/>
      <c r="M13" s="50"/>
      <c r="N13" s="50"/>
      <c r="O13" s="50"/>
      <c r="P13" s="50"/>
      <c r="AA13" s="51"/>
      <c r="AB13" s="51"/>
      <c r="AC13" s="51"/>
    </row>
    <row r="14" spans="1:29" ht="15.75" x14ac:dyDescent="0.25">
      <c r="A14" s="43">
        <v>2</v>
      </c>
      <c r="B14" s="38"/>
      <c r="C14" s="27" t="s">
        <v>33</v>
      </c>
      <c r="D14" s="27"/>
      <c r="E14" s="52">
        <f>'SPA_ADH Exhibit 2A'!D19</f>
        <v>78110355.2536975</v>
      </c>
      <c r="F14" s="52">
        <f>'SPA_ADH Exhibit 2B'!D19</f>
        <v>127643844.60123657</v>
      </c>
      <c r="G14" s="53"/>
      <c r="H14" s="50"/>
      <c r="I14" s="50"/>
      <c r="J14" s="50"/>
      <c r="K14" s="50"/>
      <c r="L14" s="50"/>
      <c r="M14" s="50"/>
      <c r="N14" s="50"/>
      <c r="O14" s="50"/>
      <c r="P14" s="50"/>
      <c r="AA14" s="51"/>
      <c r="AB14" s="51"/>
      <c r="AC14" s="51"/>
    </row>
    <row r="15" spans="1:29" ht="15.75" x14ac:dyDescent="0.25">
      <c r="A15" s="43"/>
      <c r="B15" s="38"/>
      <c r="C15" s="27"/>
      <c r="D15" s="27"/>
      <c r="E15" s="54"/>
      <c r="F15" s="54"/>
      <c r="G15" s="50"/>
      <c r="H15" s="50"/>
      <c r="I15" s="50"/>
      <c r="J15" s="50"/>
      <c r="K15" s="50"/>
      <c r="L15" s="50"/>
      <c r="M15" s="50"/>
      <c r="N15" s="50"/>
      <c r="O15" s="50"/>
      <c r="P15" s="50"/>
      <c r="AA15" s="51"/>
      <c r="AB15" s="51"/>
      <c r="AC15" s="51"/>
    </row>
    <row r="16" spans="1:29" ht="15.75" x14ac:dyDescent="0.25">
      <c r="A16" s="43">
        <v>3</v>
      </c>
      <c r="B16" s="38"/>
      <c r="C16" s="27" t="s">
        <v>25</v>
      </c>
      <c r="D16" s="27"/>
      <c r="E16" s="55">
        <f>E14/(E14+F14)</f>
        <v>0.37962945742428977</v>
      </c>
      <c r="F16" s="55">
        <f>F14/(E14+F14)</f>
        <v>0.62037054257571023</v>
      </c>
      <c r="G16" s="50"/>
      <c r="H16" s="50"/>
      <c r="I16" s="50"/>
      <c r="J16" s="50"/>
      <c r="K16" s="50"/>
      <c r="L16" s="50"/>
      <c r="M16" s="50"/>
      <c r="AA16" s="51"/>
      <c r="AB16" s="51"/>
      <c r="AC16" s="51"/>
    </row>
    <row r="17" spans="1:29" ht="15.75" x14ac:dyDescent="0.25">
      <c r="A17" s="43"/>
      <c r="B17" s="38"/>
      <c r="C17" s="27"/>
      <c r="D17" s="27"/>
      <c r="E17" s="54"/>
      <c r="F17" s="54"/>
      <c r="G17" s="50"/>
      <c r="H17" s="50"/>
      <c r="I17" s="50"/>
      <c r="J17" s="50"/>
      <c r="K17" s="50"/>
      <c r="L17" s="50"/>
      <c r="M17" s="50"/>
      <c r="AA17" s="51"/>
      <c r="AB17" s="51"/>
      <c r="AC17" s="51"/>
    </row>
    <row r="18" spans="1:29" ht="15.75" x14ac:dyDescent="0.25">
      <c r="A18" s="43">
        <v>4</v>
      </c>
      <c r="B18" s="38"/>
      <c r="C18" s="27" t="s">
        <v>39</v>
      </c>
      <c r="D18" s="27"/>
      <c r="E18" s="45">
        <f>$E$9*E16</f>
        <v>993806.94269116723</v>
      </c>
      <c r="F18" s="45">
        <f>$E$9*F16</f>
        <v>1624027.1670060868</v>
      </c>
      <c r="G18" s="42"/>
      <c r="H18" s="42"/>
      <c r="I18" s="43"/>
      <c r="J18" s="42"/>
      <c r="K18" s="42"/>
      <c r="AA18" s="51"/>
      <c r="AB18" s="51"/>
      <c r="AC18" s="51"/>
    </row>
    <row r="19" spans="1:29" ht="15.75" x14ac:dyDescent="0.25">
      <c r="A19" s="43"/>
      <c r="B19" s="38"/>
      <c r="C19" s="27"/>
      <c r="D19" s="27"/>
      <c r="E19" s="45"/>
      <c r="F19" s="45"/>
      <c r="G19" s="42"/>
      <c r="H19" s="42"/>
      <c r="I19" s="43"/>
      <c r="J19" s="42"/>
      <c r="K19" s="42"/>
      <c r="AA19" s="51"/>
      <c r="AB19" s="51"/>
      <c r="AC19" s="51"/>
    </row>
    <row r="20" spans="1:29" ht="15.75" x14ac:dyDescent="0.25">
      <c r="A20" s="43">
        <v>5</v>
      </c>
      <c r="B20" s="38"/>
      <c r="C20" s="27" t="s">
        <v>34</v>
      </c>
      <c r="D20" s="27"/>
      <c r="E20" s="45">
        <f>E18/3</f>
        <v>331268.98089705576</v>
      </c>
      <c r="F20" s="45">
        <f>F18/3</f>
        <v>541342.38900202897</v>
      </c>
      <c r="G20" s="42"/>
      <c r="H20" s="42"/>
      <c r="I20" s="43"/>
      <c r="J20" s="42"/>
      <c r="K20" s="42"/>
      <c r="AA20" s="51"/>
      <c r="AB20" s="51"/>
      <c r="AC20" s="51"/>
    </row>
    <row r="21" spans="1:29" ht="6" customHeight="1" x14ac:dyDescent="0.25">
      <c r="A21" s="43"/>
      <c r="B21" s="38"/>
      <c r="C21" s="27"/>
      <c r="D21" s="27"/>
      <c r="E21" s="45"/>
      <c r="F21" s="45"/>
      <c r="G21" s="42"/>
      <c r="H21" s="42"/>
      <c r="I21" s="43"/>
      <c r="J21" s="42"/>
      <c r="K21" s="42"/>
      <c r="AA21" s="51"/>
      <c r="AB21" s="51"/>
      <c r="AC21" s="51"/>
    </row>
    <row r="22" spans="1:29" ht="15.75" x14ac:dyDescent="0.25">
      <c r="A22" s="43"/>
      <c r="B22" s="38"/>
      <c r="C22" s="69"/>
      <c r="D22" s="27"/>
      <c r="E22" s="66"/>
      <c r="F22" s="27"/>
      <c r="G22" s="50"/>
      <c r="H22" s="50"/>
      <c r="I22" s="50"/>
      <c r="J22" s="43"/>
      <c r="K22" s="43"/>
      <c r="N22" s="50"/>
      <c r="O22" s="50"/>
      <c r="P22" s="50"/>
      <c r="AA22" s="51"/>
      <c r="AB22" s="51"/>
      <c r="AC22" s="51"/>
    </row>
    <row r="23" spans="1:29" ht="15.75" x14ac:dyDescent="0.25">
      <c r="A23" s="43"/>
      <c r="B23" s="38"/>
      <c r="C23" s="56" t="s">
        <v>3</v>
      </c>
      <c r="D23" s="27"/>
      <c r="E23" s="66"/>
      <c r="F23" s="27"/>
      <c r="G23" s="50"/>
      <c r="H23" s="50"/>
      <c r="I23" s="50"/>
      <c r="J23" s="43"/>
      <c r="K23" s="43"/>
      <c r="N23" s="50"/>
      <c r="O23" s="50"/>
      <c r="P23" s="50"/>
      <c r="AA23" s="51"/>
      <c r="AB23" s="51"/>
      <c r="AC23" s="51"/>
    </row>
    <row r="24" spans="1:29" x14ac:dyDescent="0.25">
      <c r="E24" s="68"/>
    </row>
    <row r="26" spans="1:29" x14ac:dyDescent="0.25">
      <c r="E26" s="67"/>
      <c r="F26" s="67"/>
    </row>
  </sheetData>
  <mergeCells count="6">
    <mergeCell ref="E11:F11"/>
    <mergeCell ref="A4:F4"/>
    <mergeCell ref="C1:D1"/>
    <mergeCell ref="A2:F2"/>
    <mergeCell ref="A6:F6"/>
    <mergeCell ref="A7:F7"/>
  </mergeCells>
  <phoneticPr fontId="7" type="noConversion"/>
  <printOptions horizontalCentered="1" verticalCentered="1"/>
  <pageMargins left="0.75" right="0.75" top="1" bottom="1" header="0.75" footer="0.75"/>
  <pageSetup scale="97" orientation="landscape" r:id="rId1"/>
  <headerFooter alignWithMargins="0">
    <oddHeader>&amp;C&amp;"Arial,Bold"&amp;12
&amp;R&amp;12SPA_ADH Exhibit 2
Docket No. 44902</oddHeader>
    <oddFooter>&amp;C&amp;12Page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4">
    <pageSetUpPr fitToPage="1"/>
  </sheetPr>
  <dimension ref="B2:M23"/>
  <sheetViews>
    <sheetView zoomScaleNormal="100" workbookViewId="0">
      <selection activeCell="B8" sqref="B8:L8"/>
    </sheetView>
  </sheetViews>
  <sheetFormatPr defaultRowHeight="12.75" x14ac:dyDescent="0.2"/>
  <cols>
    <col min="1" max="1" width="1.85546875" style="1" customWidth="1"/>
    <col min="2" max="2" width="3.7109375" style="1" customWidth="1"/>
    <col min="3" max="3" width="1.7109375" style="1" customWidth="1"/>
    <col min="4" max="4" width="27.28515625" style="1" bestFit="1" customWidth="1"/>
    <col min="5" max="5" width="4.5703125" style="1" customWidth="1"/>
    <col min="6" max="6" width="14.85546875" style="1" bestFit="1" customWidth="1"/>
    <col min="7" max="7" width="4.140625" style="1" customWidth="1"/>
    <col min="8" max="8" width="9.28515625" style="1" bestFit="1" customWidth="1"/>
    <col min="9" max="9" width="9.140625" style="1"/>
    <col min="10" max="10" width="3.5703125" style="1" customWidth="1"/>
    <col min="11" max="11" width="9.28515625" style="1" bestFit="1" customWidth="1"/>
    <col min="12" max="12" width="9.140625" style="1"/>
    <col min="13" max="13" width="3" style="1" customWidth="1"/>
    <col min="14" max="16384" width="9.140625" style="1"/>
  </cols>
  <sheetData>
    <row r="2" spans="2:13" ht="15.75" x14ac:dyDescent="0.25">
      <c r="B2" s="82" t="s">
        <v>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13"/>
    </row>
    <row r="3" spans="2:13" ht="15.75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13"/>
    </row>
    <row r="4" spans="2:13" ht="15.75" x14ac:dyDescent="0.25">
      <c r="B4" s="83" t="s">
        <v>36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13"/>
    </row>
    <row r="5" spans="2:13" ht="15.75" x14ac:dyDescent="0.25"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13"/>
    </row>
    <row r="6" spans="2:13" ht="15.75" x14ac:dyDescent="0.25">
      <c r="B6" s="83" t="s">
        <v>23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3"/>
    </row>
    <row r="7" spans="2:13" ht="15.75" x14ac:dyDescent="0.25">
      <c r="B7" s="81" t="s">
        <v>18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2"/>
    </row>
    <row r="8" spans="2:13" ht="15.75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2"/>
    </row>
    <row r="9" spans="2:13" ht="15.75" x14ac:dyDescent="0.25">
      <c r="B9" s="15"/>
      <c r="C9" s="14"/>
      <c r="D9" s="14"/>
      <c r="E9" s="14"/>
      <c r="F9" s="14"/>
      <c r="G9" s="14"/>
      <c r="H9" s="14"/>
      <c r="I9" s="14"/>
      <c r="J9" s="14"/>
      <c r="K9" s="14"/>
      <c r="L9" s="14"/>
      <c r="M9" s="2"/>
    </row>
    <row r="10" spans="2:13" ht="15.75" x14ac:dyDescent="0.25">
      <c r="B10" s="16"/>
      <c r="C10" s="16"/>
      <c r="D10" s="17"/>
      <c r="E10" s="18"/>
      <c r="F10" s="18"/>
      <c r="G10" s="18"/>
      <c r="H10" s="18"/>
      <c r="I10" s="18"/>
      <c r="J10" s="18"/>
      <c r="K10" s="18"/>
      <c r="L10" s="18"/>
      <c r="M10" s="18"/>
    </row>
    <row r="11" spans="2:13" ht="15.75" x14ac:dyDescent="0.25">
      <c r="B11" s="16"/>
      <c r="C11" s="16"/>
      <c r="D11" s="17"/>
      <c r="E11" s="18"/>
      <c r="F11" s="18"/>
      <c r="G11" s="18"/>
      <c r="H11" s="13"/>
      <c r="I11" s="13"/>
      <c r="J11" s="18"/>
      <c r="K11" s="13" t="s">
        <v>31</v>
      </c>
      <c r="L11" s="13"/>
    </row>
    <row r="12" spans="2:13" ht="15.75" x14ac:dyDescent="0.25">
      <c r="B12" s="16"/>
      <c r="C12" s="16"/>
      <c r="D12" s="18"/>
      <c r="E12" s="14"/>
      <c r="F12" s="14" t="s">
        <v>6</v>
      </c>
      <c r="G12" s="13"/>
      <c r="H12" s="13" t="s">
        <v>30</v>
      </c>
      <c r="I12" s="13"/>
      <c r="J12" s="18"/>
      <c r="K12" s="13" t="s">
        <v>7</v>
      </c>
      <c r="L12" s="13"/>
      <c r="M12" s="19"/>
    </row>
    <row r="13" spans="2:13" ht="16.5" thickBot="1" x14ac:dyDescent="0.3">
      <c r="B13" s="16"/>
      <c r="C13" s="16"/>
      <c r="D13" s="18"/>
      <c r="E13" s="12"/>
      <c r="F13" s="71" t="s">
        <v>35</v>
      </c>
      <c r="G13" s="13"/>
      <c r="H13" s="72" t="s">
        <v>8</v>
      </c>
      <c r="I13" s="72"/>
      <c r="J13" s="18"/>
      <c r="K13" s="72" t="s">
        <v>9</v>
      </c>
      <c r="L13" s="72"/>
      <c r="M13" s="19"/>
    </row>
    <row r="14" spans="2:13" ht="15.75" x14ac:dyDescent="0.25">
      <c r="B14" s="16"/>
      <c r="C14" s="16"/>
      <c r="D14" s="18"/>
      <c r="E14" s="14"/>
      <c r="F14" s="14" t="s">
        <v>10</v>
      </c>
      <c r="G14" s="13"/>
      <c r="H14" s="13" t="s">
        <v>11</v>
      </c>
      <c r="I14" s="13"/>
      <c r="J14" s="18"/>
      <c r="K14" s="13" t="s">
        <v>12</v>
      </c>
      <c r="L14" s="13"/>
      <c r="M14" s="19"/>
    </row>
    <row r="15" spans="2:13" ht="15.75" x14ac:dyDescent="0.25">
      <c r="B15" s="16"/>
      <c r="C15" s="16"/>
      <c r="D15" s="18"/>
      <c r="E15" s="18"/>
      <c r="F15" s="18"/>
      <c r="G15" s="18"/>
      <c r="H15" s="18"/>
      <c r="I15" s="18"/>
      <c r="J15" s="18"/>
      <c r="K15" s="18"/>
      <c r="L15" s="18"/>
      <c r="M15" s="19"/>
    </row>
    <row r="16" spans="2:13" ht="15.75" x14ac:dyDescent="0.25">
      <c r="B16" s="5">
        <v>1</v>
      </c>
      <c r="C16" s="5"/>
      <c r="D16" s="18" t="s">
        <v>13</v>
      </c>
      <c r="E16" s="17"/>
      <c r="F16" s="17">
        <v>0.98259591999999996</v>
      </c>
      <c r="G16" s="18"/>
      <c r="H16" s="20">
        <f>'SPA_ADH Exhibit 2A'!D25</f>
        <v>5.3843000000000005</v>
      </c>
      <c r="I16" s="18" t="s">
        <v>14</v>
      </c>
      <c r="J16" s="18"/>
      <c r="K16" s="20">
        <f>F16*H16</f>
        <v>5.2905912120560004</v>
      </c>
      <c r="L16" s="18" t="s">
        <v>14</v>
      </c>
      <c r="M16" s="19"/>
    </row>
    <row r="17" spans="2:13" ht="15.75" x14ac:dyDescent="0.25">
      <c r="B17" s="5"/>
      <c r="C17" s="5"/>
      <c r="D17" s="18"/>
      <c r="E17" s="17"/>
      <c r="F17" s="17"/>
      <c r="G17" s="18"/>
      <c r="H17" s="18"/>
      <c r="I17" s="18"/>
      <c r="J17" s="18"/>
      <c r="K17" s="18"/>
      <c r="L17" s="18"/>
      <c r="M17" s="19"/>
    </row>
    <row r="18" spans="2:13" ht="15.75" x14ac:dyDescent="0.25">
      <c r="B18" s="5"/>
      <c r="C18" s="5"/>
      <c r="D18" s="18"/>
      <c r="E18" s="17"/>
      <c r="F18" s="17"/>
      <c r="G18" s="18"/>
      <c r="H18" s="18"/>
      <c r="I18" s="18"/>
      <c r="J18" s="18"/>
      <c r="K18" s="18"/>
      <c r="L18" s="18"/>
      <c r="M18" s="19"/>
    </row>
    <row r="19" spans="2:13" ht="15.75" x14ac:dyDescent="0.25">
      <c r="B19" s="5">
        <v>2</v>
      </c>
      <c r="C19" s="5"/>
      <c r="D19" s="18" t="s">
        <v>15</v>
      </c>
      <c r="E19" s="17"/>
      <c r="F19" s="17">
        <v>0.98949821999999998</v>
      </c>
      <c r="G19" s="18"/>
      <c r="H19" s="20">
        <f>'SPA_ADH Exhibit 2A'!D25</f>
        <v>5.3843000000000005</v>
      </c>
      <c r="I19" s="18" t="s">
        <v>14</v>
      </c>
      <c r="J19" s="18"/>
      <c r="K19" s="20">
        <f>F19*H19</f>
        <v>5.3277552659460001</v>
      </c>
      <c r="L19" s="18" t="s">
        <v>14</v>
      </c>
      <c r="M19" s="19"/>
    </row>
    <row r="20" spans="2:13" ht="15.75" x14ac:dyDescent="0.25">
      <c r="B20" s="5"/>
      <c r="C20" s="5"/>
      <c r="D20" s="18"/>
      <c r="E20" s="17"/>
      <c r="F20" s="17"/>
      <c r="G20" s="18"/>
      <c r="H20" s="18"/>
      <c r="I20" s="18"/>
      <c r="J20" s="18"/>
      <c r="K20" s="18"/>
      <c r="L20" s="18"/>
      <c r="M20" s="19"/>
    </row>
    <row r="21" spans="2:13" ht="15.75" x14ac:dyDescent="0.25">
      <c r="B21" s="5"/>
      <c r="C21" s="5"/>
      <c r="D21" s="18"/>
      <c r="E21" s="17"/>
      <c r="F21" s="17"/>
      <c r="G21" s="18"/>
      <c r="H21" s="18"/>
      <c r="I21" s="18"/>
      <c r="J21" s="18"/>
      <c r="K21" s="18"/>
      <c r="L21" s="18"/>
      <c r="M21" s="8"/>
    </row>
    <row r="22" spans="2:13" ht="15.75" x14ac:dyDescent="0.25">
      <c r="B22" s="5">
        <v>3</v>
      </c>
      <c r="C22" s="5"/>
      <c r="D22" s="18" t="s">
        <v>16</v>
      </c>
      <c r="E22" s="17"/>
      <c r="F22" s="17">
        <v>1.0075361899999999</v>
      </c>
      <c r="G22" s="18"/>
      <c r="H22" s="20">
        <f>'SPA_ADH Exhibit 2A'!D25</f>
        <v>5.3843000000000005</v>
      </c>
      <c r="I22" s="18" t="s">
        <v>14</v>
      </c>
      <c r="J22" s="18"/>
      <c r="K22" s="20">
        <f>F22*H22</f>
        <v>5.4248771078170002</v>
      </c>
      <c r="L22" s="18" t="s">
        <v>14</v>
      </c>
      <c r="M22" s="8"/>
    </row>
    <row r="23" spans="2:13" ht="15.75" x14ac:dyDescent="0.25">
      <c r="B23" s="5"/>
      <c r="C23" s="5"/>
      <c r="D23" s="18"/>
      <c r="E23" s="18"/>
      <c r="F23" s="18"/>
      <c r="G23" s="18"/>
      <c r="H23" s="18"/>
      <c r="I23" s="18"/>
      <c r="J23" s="18"/>
      <c r="K23" s="18"/>
      <c r="L23" s="18"/>
      <c r="M23" s="18"/>
    </row>
  </sheetData>
  <mergeCells count="6">
    <mergeCell ref="B8:L8"/>
    <mergeCell ref="B2:L2"/>
    <mergeCell ref="B4:L4"/>
    <mergeCell ref="B6:L6"/>
    <mergeCell ref="B7:L7"/>
    <mergeCell ref="B5:L5"/>
  </mergeCells>
  <phoneticPr fontId="7" type="noConversion"/>
  <printOptions horizontalCentered="1" verticalCentered="1"/>
  <pageMargins left="0.75" right="0.75" top="1" bottom="1" header="0.75" footer="0.75"/>
  <pageSetup orientation="landscape" r:id="rId1"/>
  <headerFooter alignWithMargins="0">
    <oddHeader>&amp;C&amp;"Arial,Bold"&amp;12
&amp;R&amp;12SPA_ADH Exhibit 2
Docket No. 44902</oddHeader>
    <oddFooter>&amp;C&amp;12Page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M23"/>
  <sheetViews>
    <sheetView zoomScaleNormal="100" workbookViewId="0">
      <selection activeCell="M7" sqref="M7"/>
    </sheetView>
  </sheetViews>
  <sheetFormatPr defaultRowHeight="12.75" x14ac:dyDescent="0.2"/>
  <cols>
    <col min="1" max="1" width="2.140625" style="1" customWidth="1"/>
    <col min="2" max="2" width="3.7109375" style="1" customWidth="1"/>
    <col min="3" max="3" width="1.7109375" style="1" customWidth="1"/>
    <col min="4" max="4" width="27.28515625" style="1" bestFit="1" customWidth="1"/>
    <col min="5" max="5" width="5.140625" style="1" customWidth="1"/>
    <col min="6" max="6" width="14.85546875" style="1" bestFit="1" customWidth="1"/>
    <col min="7" max="7" width="4.85546875" style="1" customWidth="1"/>
    <col min="8" max="8" width="9" style="1" bestFit="1" customWidth="1"/>
    <col min="9" max="9" width="9.140625" style="1"/>
    <col min="10" max="10" width="4" style="1" customWidth="1"/>
    <col min="11" max="11" width="9" style="1" bestFit="1" customWidth="1"/>
    <col min="12" max="12" width="9.140625" style="1"/>
    <col min="13" max="13" width="3" style="1" customWidth="1"/>
    <col min="14" max="16384" width="9.140625" style="1"/>
  </cols>
  <sheetData>
    <row r="2" spans="2:13" ht="15.75" x14ac:dyDescent="0.25">
      <c r="B2" s="82" t="s">
        <v>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13"/>
    </row>
    <row r="3" spans="2:13" ht="15.75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13"/>
    </row>
    <row r="4" spans="2:13" ht="15.75" x14ac:dyDescent="0.25">
      <c r="B4" s="83" t="s">
        <v>36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13"/>
    </row>
    <row r="5" spans="2:13" ht="15.75" x14ac:dyDescent="0.25"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13"/>
    </row>
    <row r="6" spans="2:13" ht="15.75" x14ac:dyDescent="0.25">
      <c r="B6" s="83" t="s">
        <v>23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3"/>
    </row>
    <row r="7" spans="2:13" ht="15.75" x14ac:dyDescent="0.25">
      <c r="B7" s="81" t="s">
        <v>19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2"/>
    </row>
    <row r="8" spans="2:13" ht="15.75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2"/>
    </row>
    <row r="9" spans="2:13" ht="15.75" x14ac:dyDescent="0.25">
      <c r="B9" s="15"/>
      <c r="C9" s="14"/>
      <c r="D9" s="14"/>
      <c r="E9" s="14"/>
      <c r="F9" s="14"/>
      <c r="G9" s="14"/>
      <c r="H9" s="14"/>
      <c r="I9" s="14"/>
      <c r="J9" s="14"/>
      <c r="K9" s="14"/>
      <c r="L9" s="14"/>
      <c r="M9" s="2"/>
    </row>
    <row r="10" spans="2:13" ht="15.75" x14ac:dyDescent="0.25">
      <c r="B10" s="16"/>
      <c r="C10" s="16"/>
      <c r="D10" s="17"/>
      <c r="E10" s="18"/>
      <c r="F10" s="18"/>
      <c r="G10" s="18"/>
      <c r="H10" s="18"/>
      <c r="I10" s="18"/>
      <c r="J10" s="18"/>
      <c r="K10" s="18"/>
      <c r="L10" s="18"/>
      <c r="M10" s="18"/>
    </row>
    <row r="11" spans="2:13" ht="15.75" x14ac:dyDescent="0.25">
      <c r="B11" s="16"/>
      <c r="C11" s="16"/>
      <c r="D11" s="17"/>
      <c r="E11" s="18"/>
      <c r="F11" s="18"/>
      <c r="G11" s="18"/>
      <c r="H11" s="13"/>
      <c r="I11" s="13"/>
      <c r="J11" s="18"/>
      <c r="K11" s="13" t="s">
        <v>31</v>
      </c>
      <c r="L11" s="13"/>
    </row>
    <row r="12" spans="2:13" ht="15.75" x14ac:dyDescent="0.25">
      <c r="B12" s="16"/>
      <c r="C12" s="16"/>
      <c r="D12" s="18"/>
      <c r="E12" s="14"/>
      <c r="F12" s="70" t="s">
        <v>6</v>
      </c>
      <c r="G12" s="13"/>
      <c r="H12" s="13" t="s">
        <v>30</v>
      </c>
      <c r="I12" s="13"/>
      <c r="J12" s="18"/>
      <c r="K12" s="13" t="s">
        <v>7</v>
      </c>
      <c r="L12" s="13"/>
      <c r="M12" s="19"/>
    </row>
    <row r="13" spans="2:13" ht="16.5" thickBot="1" x14ac:dyDescent="0.3">
      <c r="B13" s="16"/>
      <c r="C13" s="16"/>
      <c r="D13" s="18"/>
      <c r="E13" s="12"/>
      <c r="F13" s="71" t="s">
        <v>35</v>
      </c>
      <c r="G13" s="13"/>
      <c r="H13" s="72" t="s">
        <v>8</v>
      </c>
      <c r="I13" s="72"/>
      <c r="J13" s="18"/>
      <c r="K13" s="72" t="s">
        <v>9</v>
      </c>
      <c r="L13" s="72"/>
      <c r="M13" s="19"/>
    </row>
    <row r="14" spans="2:13" ht="15.75" x14ac:dyDescent="0.25">
      <c r="B14" s="16"/>
      <c r="C14" s="16"/>
      <c r="D14" s="18"/>
      <c r="E14" s="14"/>
      <c r="F14" s="70" t="s">
        <v>10</v>
      </c>
      <c r="G14" s="13"/>
      <c r="H14" s="13" t="s">
        <v>11</v>
      </c>
      <c r="I14" s="13"/>
      <c r="J14" s="18"/>
      <c r="K14" s="13" t="s">
        <v>12</v>
      </c>
      <c r="L14" s="13"/>
      <c r="M14" s="19"/>
    </row>
    <row r="15" spans="2:13" ht="15.75" x14ac:dyDescent="0.25">
      <c r="B15" s="16"/>
      <c r="C15" s="16"/>
      <c r="D15" s="18"/>
      <c r="E15" s="18"/>
      <c r="F15" s="18"/>
      <c r="G15" s="18"/>
      <c r="H15" s="18"/>
      <c r="I15" s="18"/>
      <c r="J15" s="18"/>
      <c r="K15" s="18"/>
      <c r="L15" s="18"/>
      <c r="M15" s="19"/>
    </row>
    <row r="16" spans="2:13" ht="15.75" x14ac:dyDescent="0.25">
      <c r="B16" s="5">
        <v>1</v>
      </c>
      <c r="C16" s="5"/>
      <c r="D16" s="18" t="s">
        <v>13</v>
      </c>
      <c r="E16" s="17"/>
      <c r="F16" s="17">
        <v>0.98259591999999996</v>
      </c>
      <c r="G16" s="18"/>
      <c r="H16" s="20">
        <f>'SPA_ADH Exhibit 2B'!D25</f>
        <v>4.8565000000000005</v>
      </c>
      <c r="I16" s="18" t="s">
        <v>14</v>
      </c>
      <c r="J16" s="18"/>
      <c r="K16" s="20">
        <f>F16*H16</f>
        <v>4.7719770854800005</v>
      </c>
      <c r="L16" s="18" t="s">
        <v>14</v>
      </c>
      <c r="M16" s="19"/>
    </row>
    <row r="17" spans="2:13" ht="15.75" x14ac:dyDescent="0.25">
      <c r="B17" s="5"/>
      <c r="C17" s="5"/>
      <c r="D17" s="18"/>
      <c r="E17" s="17"/>
      <c r="F17" s="17"/>
      <c r="G17" s="18"/>
      <c r="H17" s="18"/>
      <c r="I17" s="18"/>
      <c r="J17" s="18"/>
      <c r="K17" s="18"/>
      <c r="L17" s="18"/>
      <c r="M17" s="19"/>
    </row>
    <row r="18" spans="2:13" ht="15.75" x14ac:dyDescent="0.25">
      <c r="B18" s="5"/>
      <c r="C18" s="5"/>
      <c r="D18" s="18"/>
      <c r="E18" s="17"/>
      <c r="F18" s="17"/>
      <c r="G18" s="18"/>
      <c r="H18" s="18"/>
      <c r="I18" s="18"/>
      <c r="J18" s="18"/>
      <c r="K18" s="18"/>
      <c r="L18" s="18"/>
      <c r="M18" s="19"/>
    </row>
    <row r="19" spans="2:13" ht="15.75" x14ac:dyDescent="0.25">
      <c r="B19" s="5">
        <v>2</v>
      </c>
      <c r="C19" s="5"/>
      <c r="D19" s="18" t="s">
        <v>15</v>
      </c>
      <c r="E19" s="17"/>
      <c r="F19" s="17">
        <v>0.98949821999999998</v>
      </c>
      <c r="G19" s="18"/>
      <c r="H19" s="20">
        <f>'SPA_ADH Exhibit 2B'!D25</f>
        <v>4.8565000000000005</v>
      </c>
      <c r="I19" s="18" t="s">
        <v>14</v>
      </c>
      <c r="J19" s="18"/>
      <c r="K19" s="20">
        <f>F19*H19</f>
        <v>4.8054981054300008</v>
      </c>
      <c r="L19" s="18" t="s">
        <v>14</v>
      </c>
      <c r="M19" s="19"/>
    </row>
    <row r="20" spans="2:13" ht="15.75" x14ac:dyDescent="0.25">
      <c r="B20" s="5"/>
      <c r="C20" s="5"/>
      <c r="D20" s="18"/>
      <c r="E20" s="17"/>
      <c r="F20" s="17"/>
      <c r="G20" s="18"/>
      <c r="H20" s="18"/>
      <c r="I20" s="18"/>
      <c r="J20" s="18"/>
      <c r="K20" s="18"/>
      <c r="L20" s="18"/>
      <c r="M20" s="19"/>
    </row>
    <row r="21" spans="2:13" ht="15.75" x14ac:dyDescent="0.25">
      <c r="B21" s="5"/>
      <c r="C21" s="5"/>
      <c r="D21" s="18"/>
      <c r="E21" s="17"/>
      <c r="F21" s="17"/>
      <c r="G21" s="18"/>
      <c r="H21" s="18"/>
      <c r="I21" s="18"/>
      <c r="J21" s="18"/>
      <c r="K21" s="18"/>
      <c r="L21" s="18"/>
      <c r="M21" s="8"/>
    </row>
    <row r="22" spans="2:13" ht="15.75" x14ac:dyDescent="0.25">
      <c r="B22" s="5">
        <v>3</v>
      </c>
      <c r="C22" s="5"/>
      <c r="D22" s="18" t="s">
        <v>16</v>
      </c>
      <c r="E22" s="17"/>
      <c r="F22" s="17">
        <v>1.0075361899999999</v>
      </c>
      <c r="G22" s="18"/>
      <c r="H22" s="20">
        <f>'SPA_ADH Exhibit 2B'!D25</f>
        <v>4.8565000000000005</v>
      </c>
      <c r="I22" s="18" t="s">
        <v>14</v>
      </c>
      <c r="J22" s="18"/>
      <c r="K22" s="20">
        <f>F22*H22</f>
        <v>4.893099506735</v>
      </c>
      <c r="L22" s="18" t="s">
        <v>14</v>
      </c>
      <c r="M22" s="8"/>
    </row>
    <row r="23" spans="2:13" ht="15.75" x14ac:dyDescent="0.25">
      <c r="B23" s="5"/>
      <c r="C23" s="5"/>
      <c r="D23" s="18"/>
      <c r="E23" s="18"/>
      <c r="F23" s="18"/>
      <c r="G23" s="18"/>
      <c r="H23" s="18"/>
      <c r="I23" s="18"/>
      <c r="J23" s="18"/>
      <c r="K23" s="18"/>
      <c r="L23" s="18"/>
      <c r="M23" s="18"/>
    </row>
  </sheetData>
  <mergeCells count="6">
    <mergeCell ref="B6:L6"/>
    <mergeCell ref="B7:L7"/>
    <mergeCell ref="B8:L8"/>
    <mergeCell ref="B2:L2"/>
    <mergeCell ref="B4:L4"/>
    <mergeCell ref="B5:L5"/>
  </mergeCells>
  <phoneticPr fontId="7" type="noConversion"/>
  <printOptions horizontalCentered="1" verticalCentered="1"/>
  <pageMargins left="0.75" right="0.75" top="1" bottom="1" header="0.75" footer="0.75"/>
  <pageSetup orientation="landscape" r:id="rId1"/>
  <headerFooter alignWithMargins="0">
    <oddHeader>&amp;C&amp;"Arial,Bold"&amp;12
&amp;R&amp;12SPA_ADH Exhibit 2
Docket No. 44902</oddHeader>
    <oddFooter>&amp;C&amp;12Page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SPA_ADH Exhibit 2A</vt:lpstr>
      <vt:lpstr>SPA_ADH Exhibit 2B</vt:lpstr>
      <vt:lpstr>SPA_ADH Exhibit 2C</vt:lpstr>
      <vt:lpstr>SPA_ADH Exibit 2D</vt:lpstr>
      <vt:lpstr>SPA_ADH Exhibit 2E</vt:lpstr>
      <vt:lpstr>'SPA_ADH Exhibit 2A'!Print_Area</vt:lpstr>
      <vt:lpstr>'SPA_ADH Exhibit 2B'!Print_Area</vt:lpstr>
      <vt:lpstr>'SPA_ADH Exhibit 2C'!Print_Area</vt:lpstr>
      <vt:lpstr>'SPA_ADH Exhibit 2E'!Print_Area</vt:lpstr>
      <vt:lpstr>'SPA_ADH Exibit 2D'!Print_Area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2023-02-28T13:33:43Z</dcterms:created>
  <dcterms:modified xsi:type="dcterms:W3CDTF">2023-02-28T13:33:52Z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3826ce-7c18-471d-9596-93de5bae332e_Enabled">
    <vt:lpwstr>true</vt:lpwstr>
  </property>
  <property fmtid="{D5CDD505-2E9C-101B-9397-08002B2CF9AE}" pid="3" name="MSIP_Label_ed3826ce-7c18-471d-9596-93de5bae332e_SetDate">
    <vt:lpwstr>2023-02-28T13:33:46Z</vt:lpwstr>
  </property>
  <property fmtid="{D5CDD505-2E9C-101B-9397-08002B2CF9AE}" pid="4" name="MSIP_Label_ed3826ce-7c18-471d-9596-93de5bae332e_Method">
    <vt:lpwstr>Standard</vt:lpwstr>
  </property>
  <property fmtid="{D5CDD505-2E9C-101B-9397-08002B2CF9AE}" pid="5" name="MSIP_Label_ed3826ce-7c18-471d-9596-93de5bae332e_Name">
    <vt:lpwstr>Internal</vt:lpwstr>
  </property>
  <property fmtid="{D5CDD505-2E9C-101B-9397-08002B2CF9AE}" pid="6" name="MSIP_Label_ed3826ce-7c18-471d-9596-93de5bae332e_SiteId">
    <vt:lpwstr>c0a02e2d-1186-410a-8895-0a4a252ebf17</vt:lpwstr>
  </property>
  <property fmtid="{D5CDD505-2E9C-101B-9397-08002B2CF9AE}" pid="7" name="MSIP_Label_ed3826ce-7c18-471d-9596-93de5bae332e_ActionId">
    <vt:lpwstr>4e8f7fc7-4de1-4274-9a2d-8a380f1acfce</vt:lpwstr>
  </property>
  <property fmtid="{D5CDD505-2E9C-101B-9397-08002B2CF9AE}" pid="8" name="MSIP_Label_ed3826ce-7c18-471d-9596-93de5bae332e_ContentBits">
    <vt:lpwstr>0</vt:lpwstr>
  </property>
  <property fmtid="{D5CDD505-2E9C-101B-9397-08002B2CF9AE}" pid="9" name="_MarkAsFinal">
    <vt:bool>true</vt:bool>
  </property>
</Properties>
</file>